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19410" windowHeight="8955"/>
  </bookViews>
  <sheets>
    <sheet name="разделы22" sheetId="9" r:id="rId1"/>
  </sheets>
  <calcPr calcId="145621"/>
</workbook>
</file>

<file path=xl/calcChain.xml><?xml version="1.0" encoding="utf-8"?>
<calcChain xmlns="http://schemas.openxmlformats.org/spreadsheetml/2006/main">
  <c r="K46" i="9" l="1"/>
  <c r="K44" i="9"/>
  <c r="K43" i="9"/>
  <c r="K42" i="9"/>
  <c r="K40" i="9"/>
  <c r="K39" i="9"/>
  <c r="K37" i="9"/>
  <c r="K36" i="9"/>
  <c r="K35" i="9"/>
  <c r="K34" i="9"/>
  <c r="K33" i="9"/>
  <c r="K32" i="9"/>
  <c r="K30" i="9"/>
  <c r="K28" i="9"/>
  <c r="K27" i="9"/>
  <c r="K26" i="9"/>
  <c r="K23" i="9"/>
  <c r="K22" i="9"/>
  <c r="K21" i="9"/>
  <c r="K19" i="9"/>
  <c r="K18" i="9"/>
  <c r="K16" i="9"/>
  <c r="K14" i="9"/>
  <c r="K13" i="9"/>
  <c r="K12" i="9"/>
  <c r="K11" i="9"/>
  <c r="K10" i="9"/>
  <c r="K9" i="9"/>
  <c r="K8" i="9"/>
  <c r="K7" i="9"/>
  <c r="J46" i="9"/>
  <c r="J44" i="9"/>
  <c r="J43" i="9"/>
  <c r="J42" i="9"/>
  <c r="J40" i="9"/>
  <c r="J39" i="9"/>
  <c r="J37" i="9"/>
  <c r="J36" i="9"/>
  <c r="J35" i="9"/>
  <c r="J34" i="9"/>
  <c r="J33" i="9"/>
  <c r="J32" i="9"/>
  <c r="J30" i="9"/>
  <c r="J28" i="9"/>
  <c r="J27" i="9"/>
  <c r="J26" i="9"/>
  <c r="J25" i="9"/>
  <c r="J23" i="9"/>
  <c r="J22" i="9"/>
  <c r="J21" i="9"/>
  <c r="J19" i="9"/>
  <c r="J18" i="9"/>
  <c r="J16" i="9"/>
  <c r="J14" i="9"/>
  <c r="J13" i="9"/>
  <c r="J12" i="9"/>
  <c r="J11" i="9"/>
  <c r="J10" i="9"/>
  <c r="J9" i="9"/>
  <c r="J8" i="9"/>
  <c r="J7" i="9"/>
  <c r="I7" i="9"/>
  <c r="I8" i="9"/>
  <c r="I9" i="9"/>
  <c r="I10" i="9"/>
  <c r="I11" i="9"/>
  <c r="I14" i="9"/>
  <c r="I18" i="9"/>
  <c r="I21" i="9"/>
  <c r="I22" i="9"/>
  <c r="I23" i="9"/>
  <c r="I25" i="9"/>
  <c r="I26" i="9"/>
  <c r="I27" i="9"/>
  <c r="I28" i="9"/>
  <c r="I32" i="9"/>
  <c r="I33" i="9"/>
  <c r="I34" i="9"/>
  <c r="I35" i="9"/>
  <c r="I36" i="9"/>
  <c r="I37" i="9"/>
  <c r="I39" i="9"/>
  <c r="I40" i="9"/>
  <c r="I42" i="9"/>
  <c r="I43" i="9"/>
  <c r="I44" i="9"/>
  <c r="I46" i="9"/>
  <c r="H46" i="9"/>
  <c r="H44" i="9"/>
  <c r="H43" i="9"/>
  <c r="H42" i="9"/>
  <c r="H40" i="9"/>
  <c r="H39" i="9"/>
  <c r="H37" i="9"/>
  <c r="H36" i="9"/>
  <c r="H35" i="9"/>
  <c r="H34" i="9"/>
  <c r="H33" i="9"/>
  <c r="H32" i="9"/>
  <c r="H30" i="9"/>
  <c r="H28" i="9"/>
  <c r="H27" i="9"/>
  <c r="H26" i="9"/>
  <c r="H25" i="9"/>
  <c r="H23" i="9"/>
  <c r="H22" i="9"/>
  <c r="H21" i="9"/>
  <c r="H19" i="9"/>
  <c r="H18" i="9"/>
  <c r="H16" i="9"/>
  <c r="H14" i="9"/>
  <c r="H13" i="9"/>
  <c r="H12" i="9"/>
  <c r="H11" i="9"/>
  <c r="H10" i="9"/>
  <c r="H9" i="9"/>
  <c r="H8" i="9"/>
  <c r="H7" i="9"/>
  <c r="C17" i="9"/>
  <c r="D17" i="9"/>
  <c r="D29" i="9"/>
  <c r="E29" i="9"/>
  <c r="F29" i="9"/>
  <c r="G29" i="9"/>
  <c r="C29" i="9"/>
  <c r="H29" i="9" s="1"/>
  <c r="K29" i="9" l="1"/>
  <c r="J29" i="9"/>
  <c r="E17" i="9"/>
  <c r="G15" i="9"/>
  <c r="F15" i="9"/>
  <c r="E15" i="9"/>
  <c r="D15" i="9"/>
  <c r="C15" i="9"/>
  <c r="K17" i="9" l="1"/>
  <c r="J17" i="9"/>
  <c r="I17" i="9"/>
  <c r="H17" i="9"/>
  <c r="J15" i="9"/>
  <c r="K15" i="9"/>
  <c r="H15" i="9"/>
  <c r="G20" i="9"/>
  <c r="G45" i="9"/>
  <c r="F45" i="9"/>
  <c r="G41" i="9"/>
  <c r="F41" i="9"/>
  <c r="G38" i="9"/>
  <c r="F38" i="9"/>
  <c r="G24" i="9"/>
  <c r="G31" i="9"/>
  <c r="F31" i="9"/>
  <c r="G6" i="9"/>
  <c r="G17" i="9"/>
  <c r="F24" i="9"/>
  <c r="F6" i="9"/>
  <c r="F17" i="9"/>
  <c r="F20" i="9"/>
  <c r="G49" i="9" l="1"/>
  <c r="F49" i="9"/>
  <c r="D45" i="9"/>
  <c r="D41" i="9"/>
  <c r="D38" i="9"/>
  <c r="E24" i="9"/>
  <c r="C24" i="9"/>
  <c r="D24" i="9"/>
  <c r="D31" i="9"/>
  <c r="D20" i="9"/>
  <c r="D6" i="9"/>
  <c r="E45" i="9"/>
  <c r="E41" i="9"/>
  <c r="E31" i="9"/>
  <c r="E20" i="9"/>
  <c r="K31" i="9" l="1"/>
  <c r="J31" i="9"/>
  <c r="K45" i="9"/>
  <c r="J45" i="9"/>
  <c r="K20" i="9"/>
  <c r="J20" i="9"/>
  <c r="D49" i="9"/>
  <c r="I24" i="9"/>
  <c r="K24" i="9"/>
  <c r="H24" i="9"/>
  <c r="J24" i="9"/>
  <c r="K41" i="9"/>
  <c r="J41" i="9"/>
  <c r="E6" i="9"/>
  <c r="E38" i="9"/>
  <c r="E49" i="9" l="1"/>
  <c r="J49" i="9" s="1"/>
  <c r="K38" i="9"/>
  <c r="J38" i="9"/>
  <c r="J6" i="9"/>
  <c r="K6" i="9"/>
  <c r="C6" i="9"/>
  <c r="C45" i="9"/>
  <c r="C41" i="9"/>
  <c r="C38" i="9"/>
  <c r="H38" i="9" s="1"/>
  <c r="C31" i="9"/>
  <c r="C20" i="9"/>
  <c r="K49" i="9" l="1"/>
  <c r="I38" i="9"/>
  <c r="H45" i="9"/>
  <c r="I45" i="9"/>
  <c r="I20" i="9"/>
  <c r="H20" i="9"/>
  <c r="I31" i="9"/>
  <c r="H31" i="9"/>
  <c r="H41" i="9"/>
  <c r="I41" i="9"/>
  <c r="C49" i="9"/>
  <c r="H6" i="9"/>
  <c r="I6" i="9"/>
  <c r="H49" i="9" l="1"/>
  <c r="I49" i="9"/>
</calcChain>
</file>

<file path=xl/sharedStrings.xml><?xml version="1.0" encoding="utf-8"?>
<sst xmlns="http://schemas.openxmlformats.org/spreadsheetml/2006/main" count="110" uniqueCount="108">
  <si>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</si>
  <si>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</si>
  <si>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</si>
  <si>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</si>
  <si>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</si>
  <si>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Резервные фонды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</si>
  <si>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</si>
  <si>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</si>
  <si>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</si>
  <si>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</si>
  <si>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</si>
  <si>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Охрана семьи и детства</t>
  </si>
  <si>
    <t>Физическая культура и спорт</t>
  </si>
  <si>
    <t>Массовый спорт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</si>
  <si>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</si>
  <si>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</si>
  <si>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</si>
  <si>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</si>
  <si>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Социальная политика</t>
  </si>
  <si>
    <t>Социальное обеспечение населения</t>
  </si>
  <si>
    <t>Другие вопросы в области социальной политики</t>
  </si>
  <si>
    <t>Сельское хозяйство и рыболовство</t>
  </si>
  <si>
    <t>Культура</t>
  </si>
  <si>
    <t>Дополнительное образование детей</t>
  </si>
  <si>
    <t>Функционирование высшего должностного лица субъекта Российской Федерации и муниципального образования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</si>
  <si>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</si>
  <si>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</si>
  <si>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</si>
  <si>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Обеспечение проведения выборов и референдумов</t>
  </si>
  <si>
    <t>(тыс.рублей)</t>
  </si>
  <si>
    <t>Наименование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</si>
  <si>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</si>
  <si>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безопсности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</si>
  <si>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</si>
  <si>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</si>
  <si>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</si>
  <si>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Другие вопросы в области культуры, кинематографии</t>
  </si>
  <si>
    <t>Итого</t>
  </si>
  <si>
    <t>Код</t>
  </si>
  <si>
    <t>01</t>
  </si>
  <si>
    <t>0102</t>
  </si>
  <si>
    <t>0103</t>
  </si>
  <si>
    <t>0104</t>
  </si>
  <si>
    <t>0105</t>
  </si>
  <si>
    <t>0106</t>
  </si>
  <si>
    <t>0107</t>
  </si>
  <si>
    <t>0111</t>
  </si>
  <si>
    <t>0113</t>
  </si>
  <si>
    <t>03</t>
  </si>
  <si>
    <t>0310</t>
  </si>
  <si>
    <t>04</t>
  </si>
  <si>
    <t>0405</t>
  </si>
  <si>
    <t>0409</t>
  </si>
  <si>
    <t>0412</t>
  </si>
  <si>
    <t>05</t>
  </si>
  <si>
    <t>0502</t>
  </si>
  <si>
    <t>0503</t>
  </si>
  <si>
    <t>0505</t>
  </si>
  <si>
    <t>07</t>
  </si>
  <si>
    <t>0701</t>
  </si>
  <si>
    <t>0702</t>
  </si>
  <si>
    <t>0703</t>
  </si>
  <si>
    <t>0705</t>
  </si>
  <si>
    <t>0707</t>
  </si>
  <si>
    <t>0709</t>
  </si>
  <si>
    <t>08</t>
  </si>
  <si>
    <t>0801</t>
  </si>
  <si>
    <t>0804</t>
  </si>
  <si>
    <t>10</t>
  </si>
  <si>
    <t>1003</t>
  </si>
  <si>
    <t>1004</t>
  </si>
  <si>
    <t>1006</t>
  </si>
  <si>
    <t>11</t>
  </si>
  <si>
    <t>1102</t>
  </si>
  <si>
    <t>0501</t>
  </si>
  <si>
    <t>Жилищное хозяйство</t>
  </si>
  <si>
    <t>(+,-)</t>
  </si>
  <si>
    <t>%</t>
  </si>
  <si>
    <t>Отчет 2021 год</t>
  </si>
  <si>
    <t>Оценка 2022 год</t>
  </si>
  <si>
    <t>Отклонения 2023 год к 2021 г.</t>
  </si>
  <si>
    <t>Отклонения 2023 год к 2022 г.</t>
  </si>
  <si>
    <t xml:space="preserve">Пояснения отклонений 2023 года к оценке 2022 года в случаях, если такие отклонения составили 10% и более </t>
  </si>
  <si>
    <t>Увеличение единовременных расходов</t>
  </si>
  <si>
    <t>Начиная с 2023 года расходы на организацию и обеспечение отдыха и оздоровления детей, обучающихся в государственных общеобразовательных организациях, отражаются по данному разделу</t>
  </si>
  <si>
    <t>Сведения о расходной части проекта бюджета Ставропольского края на 2023 год и плановый период 2024 и 2025 годов в сравнении с ожидаемым исполнением 
за 2022 год (оценка текущего финансового года) и отчетом за 2021 год (отчетный финансовый год) в разрезе разделов и подразделов</t>
  </si>
  <si>
    <t>Национальная оборона</t>
  </si>
  <si>
    <t>Мобилизационная и вневойсковая подготовка</t>
  </si>
  <si>
    <t>02</t>
  </si>
  <si>
    <t>0203</t>
  </si>
  <si>
    <t>0311</t>
  </si>
  <si>
    <t>Миграционная политика</t>
  </si>
  <si>
    <t>Условно утвержденные расходы</t>
  </si>
  <si>
    <t>Охрана окружающей среды</t>
  </si>
  <si>
    <t>Другие вопросы в области охраны окружающей среды</t>
  </si>
  <si>
    <t>06</t>
  </si>
  <si>
    <t>0605</t>
  </si>
  <si>
    <t>Начиная с 2023 года расходы на организацию и обеспечение отдыха и оздоровления детей, обучающихся в государственных общеобразовательных организациях, отражаются по 0709 (Другие вопросы в области образования).</t>
  </si>
  <si>
    <t>Увеличение расходов в связи с выделением средств краевого бюджета на условиях софинансирования на  проведение ремонта, восстановление и реставрация наиболее значимых и находящихся в неудовлетворительном состоянии воинских захоронений, памятников и мемориальных комплексов, увековечивающих память погибших в годы Великой Отечественной войны</t>
  </si>
  <si>
    <t>Уменьшение расходов на мероприятия по осуществлению деятельности по обращению с животными без владельцев</t>
  </si>
  <si>
    <t>В связи с уменьшением объемов работ по реконструкции, капитальному ремонту дорог на конкурсной основе за счет краевого бюджета на условиях софинансирования</t>
  </si>
  <si>
    <t>В 2022 году было произведено уменьшение расходов в связи тем, что объявление  конкурса по поддержке малого и среднего предпренимательства не состоялось</t>
  </si>
  <si>
    <t xml:space="preserve">В связи с планируемой передачей в Пенсионный фонд РФ полномочий по осуществлению  выплат  в связи с рождением первого ребенка, а также в связи с планированием введения новой уневерсальной выплаты на детей сокращаются расходы на ребенка от 3 до 7 лет и при рождении третьего ребенка или последующих детей до достижения трех лет. </t>
  </si>
  <si>
    <t>Сокращение расходов в связи выполнением полномочий председателя совета на непостоянной основе</t>
  </si>
  <si>
    <t>Уменьшены расходы на:
субсидию государственная поддержка закупки контейнеров для раздельного накопления твердых коммунальных отходов, уменьшены  расходы  на создание комфортной городской среды, а также уменьшилось количество проектов по местным инициативам</t>
  </si>
  <si>
    <t>расходы уменьшены согласно плана проведения курсов профессиональной подготовки на 2023 год</t>
  </si>
  <si>
    <t>Единовременное увеличение  расходов по содержанию газопровода в 2022 году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</si>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</sst>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0"/>
    <numFmt numFmtId="165" formatCode="###,###,###,##0.00"/>
    <numFmt numFmtId="166" formatCode="00.00"/>
  </numFmts>
  <fonts count="9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43" fontId="4" fillId="0" borderId="0" applyFont="0" applyFill="0" applyBorder="0" applyAlignment="0" applyProtection="0"/>
    <xf numFmtId="0" fontId="5" fillId="0" borderId="0"/>
  </cellStyleXfs>
  <cellXfs count="92">
    <xf numFmtId="0" fontId="0" fillId="0" borderId="0" xfId="0"/>
    <xf numFmtId="0" fontId="3" fillId="0" borderId="0" xfId="2" applyFont="1"/>
    <xf numFmtId="4" fontId="1" fillId="0" borderId="0" xfId="2" applyNumberFormat="1" applyFont="1" applyFill="1" applyAlignment="1" applyProtection="1">
      <protection hidden="1"/>
    </xf>
    <xf numFmtId="0" fontId="1" fillId="0" borderId="0" xfId="2" applyNumberFormat="1" applyFont="1" applyFill="1" applyAlignment="1" applyProtection="1">
      <protection hidden="1"/>
    </xf>
    <xf numFmtId="0" fontId="2" fillId="0" borderId="2" xfId="2" applyNumberFormat="1" applyFont="1" applyFill="1" applyBorder="1" applyAlignment="1" applyProtection="1">
      <alignment horizontal="left" vertical="top" wrapText="1"/>
      <protection hidden="1"/>
    </xf>
    <xf numFmtId="0" fontId="1" fillId="0" borderId="2" xfId="2" applyNumberFormat="1" applyFont="1" applyFill="1" applyBorder="1" applyAlignment="1" applyProtection="1">
      <alignment horizontal="left" vertical="top" wrapText="1"/>
      <protection hidden="1"/>
    </xf>
    <xf numFmtId="0" fontId="1" fillId="2" borderId="2" xfId="0" applyFont="1" applyFill="1" applyBorder="1" applyAlignment="1">
      <alignment wrapText="1"/>
    </xf>
    <xf numFmtId="0" fontId="2" fillId="0" borderId="2" xfId="2" applyNumberFormat="1" applyFont="1" applyFill="1" applyBorder="1" applyAlignment="1" applyProtection="1">
      <protection hidden="1"/>
    </xf>
    <xf numFmtId="0" fontId="1" fillId="0" borderId="0" xfId="2" applyFont="1" applyAlignment="1">
      <alignment horizontal="center"/>
    </xf>
    <xf numFmtId="49" fontId="1" fillId="0" borderId="2" xfId="2" applyNumberFormat="1" applyFont="1" applyBorder="1" applyAlignment="1">
      <alignment horizontal="center"/>
    </xf>
    <xf numFmtId="49" fontId="2" fillId="0" borderId="2" xfId="2" applyNumberFormat="1" applyFont="1" applyBorder="1" applyAlignment="1">
      <alignment horizontal="center"/>
    </xf>
    <xf numFmtId="49" fontId="2" fillId="0" borderId="1" xfId="2" applyNumberFormat="1" applyFont="1" applyBorder="1" applyAlignment="1">
      <alignment horizontal="center"/>
    </xf>
    <xf numFmtId="0" fontId="2" fillId="0" borderId="1" xfId="2" applyNumberFormat="1" applyFont="1" applyFill="1" applyBorder="1" applyAlignment="1" applyProtection="1">
      <alignment horizontal="left" vertical="top" wrapText="1"/>
      <protection hidden="1"/>
    </xf>
    <xf numFmtId="0" fontId="1" fillId="0" borderId="3" xfId="2" applyFont="1" applyBorder="1" applyAlignment="1">
      <alignment horizontal="center"/>
    </xf>
    <xf numFmtId="0" fontId="3" fillId="0" borderId="0" xfId="2" applyFont="1" applyAlignment="1">
      <alignment horizontal="right"/>
    </xf>
    <xf numFmtId="0" fontId="1" fillId="0" borderId="6" xfId="2" applyFont="1" applyBorder="1" applyAlignment="1">
      <alignment horizontal="center"/>
    </xf>
    <xf numFmtId="0" fontId="7" fillId="0" borderId="0" xfId="2" applyFont="1" applyAlignment="1">
      <alignment horizontal="right"/>
    </xf>
    <xf numFmtId="0" fontId="7" fillId="0" borderId="0" xfId="2" applyFont="1"/>
    <xf numFmtId="0" fontId="7" fillId="0" borderId="0" xfId="2" applyFont="1" applyProtection="1">
      <protection hidden="1"/>
    </xf>
    <xf numFmtId="0" fontId="2" fillId="0" borderId="0" xfId="2" applyNumberFormat="1" applyFont="1" applyFill="1" applyBorder="1" applyAlignment="1" applyProtection="1">
      <alignment horizontal="right"/>
      <protection hidden="1"/>
    </xf>
    <xf numFmtId="165" fontId="2" fillId="0" borderId="1" xfId="2" applyNumberFormat="1" applyFont="1" applyFill="1" applyBorder="1" applyAlignment="1" applyProtection="1">
      <alignment horizontal="center" vertical="center"/>
      <protection hidden="1"/>
    </xf>
    <xf numFmtId="4" fontId="2" fillId="0" borderId="4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center"/>
    </xf>
    <xf numFmtId="4" fontId="2" fillId="0" borderId="1" xfId="2" applyNumberFormat="1" applyFont="1" applyBorder="1" applyAlignment="1">
      <alignment horizontal="center" vertical="center"/>
    </xf>
    <xf numFmtId="165" fontId="1" fillId="0" borderId="2" xfId="2" applyNumberFormat="1" applyFont="1" applyFill="1" applyBorder="1" applyAlignment="1" applyProtection="1">
      <alignment horizontal="center" vertical="center"/>
      <protection hidden="1"/>
    </xf>
    <xf numFmtId="43" fontId="1" fillId="0" borderId="2" xfId="3" applyFont="1" applyFill="1" applyBorder="1" applyAlignment="1" applyProtection="1">
      <alignment horizontal="center" vertical="center"/>
      <protection hidden="1"/>
    </xf>
    <xf numFmtId="165" fontId="1" fillId="0" borderId="4" xfId="2" applyNumberFormat="1" applyFont="1" applyFill="1" applyBorder="1" applyAlignment="1" applyProtection="1">
      <alignment horizontal="center" vertical="center"/>
      <protection hidden="1"/>
    </xf>
    <xf numFmtId="165" fontId="1" fillId="2" borderId="2" xfId="2" applyNumberFormat="1" applyFont="1" applyFill="1" applyBorder="1" applyAlignment="1" applyProtection="1">
      <alignment horizontal="center" vertical="center"/>
      <protection hidden="1"/>
    </xf>
    <xf numFmtId="165" fontId="1" fillId="2" borderId="4" xfId="2" applyNumberFormat="1" applyFont="1" applyFill="1" applyBorder="1" applyAlignment="1" applyProtection="1">
      <alignment horizontal="center" vertical="center"/>
      <protection hidden="1"/>
    </xf>
    <xf numFmtId="165" fontId="2" fillId="0" borderId="2" xfId="2" applyNumberFormat="1" applyFont="1" applyFill="1" applyBorder="1" applyAlignment="1" applyProtection="1">
      <alignment horizontal="center" vertical="center"/>
      <protection hidden="1"/>
    </xf>
    <xf numFmtId="43" fontId="2" fillId="0" borderId="2" xfId="3" applyFont="1" applyFill="1" applyBorder="1" applyAlignment="1" applyProtection="1">
      <alignment horizontal="center" vertical="center"/>
      <protection hidden="1"/>
    </xf>
    <xf numFmtId="165" fontId="2" fillId="0" borderId="4" xfId="2" applyNumberFormat="1" applyFont="1" applyFill="1" applyBorder="1" applyAlignment="1" applyProtection="1">
      <alignment horizontal="center" vertical="center"/>
      <protection hidden="1"/>
    </xf>
    <xf numFmtId="166" fontId="1" fillId="0" borderId="2" xfId="2" applyNumberFormat="1" applyFont="1" applyFill="1" applyBorder="1" applyAlignment="1" applyProtection="1">
      <alignment horizontal="center" vertical="center"/>
      <protection hidden="1"/>
    </xf>
    <xf numFmtId="0" fontId="3" fillId="0" borderId="2" xfId="2" applyFont="1" applyBorder="1" applyAlignment="1">
      <alignment horizontal="center" vertical="center"/>
    </xf>
    <xf numFmtId="165" fontId="2" fillId="2" borderId="2" xfId="2" applyNumberFormat="1" applyFont="1" applyFill="1" applyBorder="1" applyAlignment="1" applyProtection="1">
      <alignment horizontal="center" vertical="center"/>
      <protection hidden="1"/>
    </xf>
    <xf numFmtId="43" fontId="2" fillId="2" borderId="2" xfId="3" applyFont="1" applyFill="1" applyBorder="1" applyAlignment="1" applyProtection="1">
      <alignment horizontal="center" vertical="center"/>
      <protection hidden="1"/>
    </xf>
    <xf numFmtId="165" fontId="2" fillId="2" borderId="4" xfId="2" applyNumberFormat="1" applyFont="1" applyFill="1" applyBorder="1" applyAlignment="1" applyProtection="1">
      <alignment horizontal="center" vertical="center"/>
      <protection hidden="1"/>
    </xf>
    <xf numFmtId="164" fontId="1" fillId="0" borderId="2" xfId="2" applyNumberFormat="1" applyFont="1" applyFill="1" applyBorder="1" applyAlignment="1" applyProtection="1">
      <alignment horizontal="center" vertical="center"/>
      <protection hidden="1"/>
    </xf>
    <xf numFmtId="4" fontId="2" fillId="0" borderId="4" xfId="2" applyNumberFormat="1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0" borderId="10" xfId="2" applyNumberFormat="1" applyFont="1" applyFill="1" applyBorder="1" applyAlignment="1" applyProtection="1">
      <alignment horizontal="left" vertical="top" wrapText="1"/>
      <protection hidden="1"/>
    </xf>
    <xf numFmtId="164" fontId="1" fillId="0" borderId="4" xfId="2" applyNumberFormat="1" applyFont="1" applyFill="1" applyBorder="1" applyAlignment="1" applyProtection="1">
      <alignment horizontal="center" vertical="center"/>
      <protection hidden="1"/>
    </xf>
    <xf numFmtId="2" fontId="2" fillId="0" borderId="7" xfId="2" applyNumberFormat="1" applyFont="1" applyBorder="1" applyAlignment="1">
      <alignment horizontal="center" vertical="center"/>
    </xf>
    <xf numFmtId="0" fontId="5" fillId="2" borderId="14" xfId="0" applyFont="1" applyFill="1" applyBorder="1"/>
    <xf numFmtId="0" fontId="1" fillId="0" borderId="11" xfId="2" applyFont="1" applyBorder="1" applyAlignment="1">
      <alignment horizontal="center"/>
    </xf>
    <xf numFmtId="0" fontId="5" fillId="0" borderId="22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1" fillId="0" borderId="9" xfId="2" applyNumberFormat="1" applyFont="1" applyFill="1" applyBorder="1" applyAlignment="1" applyProtection="1">
      <alignment horizontal="center" vertical="center"/>
      <protection hidden="1"/>
    </xf>
    <xf numFmtId="0" fontId="1" fillId="0" borderId="25" xfId="2" applyFont="1" applyBorder="1" applyAlignment="1">
      <alignment horizontal="center"/>
    </xf>
    <xf numFmtId="0" fontId="1" fillId="0" borderId="11" xfId="2" applyNumberFormat="1" applyFont="1" applyFill="1" applyBorder="1" applyAlignment="1" applyProtection="1">
      <alignment horizontal="center" vertical="center" wrapText="1"/>
      <protection hidden="1"/>
    </xf>
    <xf numFmtId="0" fontId="1" fillId="0" borderId="20" xfId="2" applyFont="1" applyBorder="1" applyAlignment="1">
      <alignment horizontal="center"/>
    </xf>
    <xf numFmtId="0" fontId="1" fillId="0" borderId="19" xfId="2" applyNumberFormat="1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wrapText="1"/>
    </xf>
    <xf numFmtId="0" fontId="6" fillId="2" borderId="14" xfId="0" applyFont="1" applyFill="1" applyBorder="1"/>
    <xf numFmtId="165" fontId="1" fillId="2" borderId="14" xfId="2" applyNumberFormat="1" applyFont="1" applyFill="1" applyBorder="1" applyAlignment="1" applyProtection="1">
      <alignment horizontal="center" vertical="center"/>
      <protection hidden="1"/>
    </xf>
    <xf numFmtId="0" fontId="6" fillId="2" borderId="14" xfId="0" applyFont="1" applyFill="1" applyBorder="1" applyAlignment="1">
      <alignment vertical="top" wrapText="1"/>
    </xf>
    <xf numFmtId="0" fontId="1" fillId="0" borderId="0" xfId="2" applyNumberFormat="1" applyFont="1" applyFill="1" applyBorder="1" applyAlignment="1" applyProtection="1">
      <alignment horizontal="left" vertical="top" wrapText="1"/>
      <protection hidden="1"/>
    </xf>
    <xf numFmtId="49" fontId="1" fillId="0" borderId="1" xfId="2" applyNumberFormat="1" applyFont="1" applyBorder="1" applyAlignment="1">
      <alignment horizontal="center"/>
    </xf>
    <xf numFmtId="166" fontId="1" fillId="0" borderId="1" xfId="2" applyNumberFormat="1" applyFont="1" applyFill="1" applyBorder="1" applyAlignment="1" applyProtection="1">
      <alignment horizontal="center" vertical="center"/>
      <protection hidden="1"/>
    </xf>
    <xf numFmtId="43" fontId="1" fillId="0" borderId="1" xfId="3" applyFont="1" applyFill="1" applyBorder="1" applyAlignment="1" applyProtection="1">
      <alignment horizontal="center" vertical="center"/>
      <protection hidden="1"/>
    </xf>
    <xf numFmtId="165" fontId="1" fillId="0" borderId="7" xfId="2" applyNumberFormat="1" applyFont="1" applyFill="1" applyBorder="1" applyAlignment="1" applyProtection="1">
      <alignment horizontal="center" vertical="center"/>
      <protection hidden="1"/>
    </xf>
    <xf numFmtId="165" fontId="1" fillId="0" borderId="1" xfId="2" applyNumberFormat="1" applyFont="1" applyFill="1" applyBorder="1" applyAlignment="1" applyProtection="1">
      <alignment horizontal="center" vertical="center"/>
      <protection hidden="1"/>
    </xf>
    <xf numFmtId="166" fontId="2" fillId="0" borderId="2" xfId="2" applyNumberFormat="1" applyFont="1" applyFill="1" applyBorder="1" applyAlignment="1" applyProtection="1">
      <alignment horizontal="center" vertical="center"/>
      <protection hidden="1"/>
    </xf>
    <xf numFmtId="0" fontId="6" fillId="2" borderId="13" xfId="0" applyFont="1" applyFill="1" applyBorder="1" applyAlignment="1">
      <alignment vertical="top" wrapText="1"/>
    </xf>
    <xf numFmtId="0" fontId="6" fillId="2" borderId="15" xfId="0" applyFont="1" applyFill="1" applyBorder="1" applyAlignment="1">
      <alignment wrapText="1"/>
    </xf>
    <xf numFmtId="0" fontId="6" fillId="2" borderId="26" xfId="0" applyFont="1" applyFill="1" applyBorder="1" applyAlignment="1">
      <alignment horizontal="left" vertical="top" wrapText="1"/>
    </xf>
    <xf numFmtId="0" fontId="6" fillId="2" borderId="13" xfId="0" applyFont="1" applyFill="1" applyBorder="1"/>
    <xf numFmtId="4" fontId="2" fillId="0" borderId="7" xfId="2" applyNumberFormat="1" applyFont="1" applyBorder="1" applyAlignment="1">
      <alignment horizontal="center" vertical="center"/>
    </xf>
    <xf numFmtId="0" fontId="5" fillId="2" borderId="27" xfId="0" applyFont="1" applyFill="1" applyBorder="1"/>
    <xf numFmtId="0" fontId="3" fillId="2" borderId="0" xfId="2" applyFont="1" applyFill="1"/>
    <xf numFmtId="0" fontId="7" fillId="2" borderId="0" xfId="2" applyFont="1" applyFill="1"/>
    <xf numFmtId="0" fontId="5" fillId="2" borderId="14" xfId="0" applyFont="1" applyFill="1" applyBorder="1" applyAlignment="1">
      <alignment wrapText="1"/>
    </xf>
    <xf numFmtId="4" fontId="1" fillId="2" borderId="14" xfId="2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0" fontId="6" fillId="2" borderId="2" xfId="0" applyFont="1" applyFill="1" applyBorder="1" applyAlignment="1">
      <alignment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0" fontId="8" fillId="0" borderId="0" xfId="4" applyFont="1" applyAlignment="1">
      <alignment horizontal="left" wrapText="1"/>
    </xf>
    <xf numFmtId="0" fontId="1" fillId="0" borderId="0" xfId="2" applyNumberFormat="1" applyFont="1" applyFill="1" applyBorder="1" applyAlignment="1" applyProtection="1">
      <alignment horizontal="center" vertical="top" wrapText="1"/>
      <protection hidden="1"/>
    </xf>
    <xf numFmtId="0" fontId="5" fillId="0" borderId="21" xfId="2" applyFont="1" applyBorder="1" applyAlignment="1">
      <alignment horizontal="center" wrapText="1"/>
    </xf>
    <xf numFmtId="0" fontId="5" fillId="0" borderId="18" xfId="2" applyFont="1" applyBorder="1" applyAlignment="1">
      <alignment horizontal="center" wrapText="1"/>
    </xf>
    <xf numFmtId="0" fontId="5" fillId="0" borderId="19" xfId="2" applyFont="1" applyBorder="1" applyAlignment="1">
      <alignment horizontal="center" wrapText="1"/>
    </xf>
    <xf numFmtId="0" fontId="5" fillId="0" borderId="23" xfId="2" applyNumberFormat="1" applyFont="1" applyFill="1" applyBorder="1" applyAlignment="1" applyProtection="1">
      <alignment horizontal="center" wrapText="1"/>
      <protection hidden="1"/>
    </xf>
    <xf numFmtId="0" fontId="5" fillId="0" borderId="24" xfId="2" applyNumberFormat="1" applyFont="1" applyFill="1" applyBorder="1" applyAlignment="1" applyProtection="1">
      <alignment horizontal="center" wrapText="1"/>
      <protection hidden="1"/>
    </xf>
    <xf numFmtId="0" fontId="5" fillId="0" borderId="5" xfId="2" applyFont="1" applyBorder="1" applyAlignment="1">
      <alignment horizontal="center" wrapText="1"/>
    </xf>
    <xf numFmtId="0" fontId="5" fillId="0" borderId="1" xfId="2" applyFont="1" applyBorder="1" applyAlignment="1">
      <alignment horizontal="center" wrapText="1"/>
    </xf>
    <xf numFmtId="0" fontId="5" fillId="0" borderId="5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5" fillId="0" borderId="17" xfId="2" applyFont="1" applyBorder="1" applyAlignment="1">
      <alignment horizontal="center"/>
    </xf>
  </cellXfs>
  <cellStyles count="5">
    <cellStyle name="Обычный" xfId="0" builtinId="0"/>
    <cellStyle name="Обычный 2" xfId="1"/>
    <cellStyle name="Обычный_tmp" xfId="2"/>
    <cellStyle name="Обычный_Бюджет" xfId="4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zoomScale="70" zoomScaleNormal="70" workbookViewId="0">
      <selection activeCell="H8" sqref="H8"/>
    </sheetView>
  </sheetViews>
  <sheetFormatPr defaultColWidth="9.28515625" defaultRowHeight="18.75" x14ac:dyDescent="0.3"/>
  <cols>
    <col min="1" max="1" width="9.28515625" style="8"/>
    <col min="2" max="2" width="60.28515625" style="1" customWidth="1"/>
    <col min="3" max="3" width="16.28515625" style="1" customWidth="1"/>
    <col min="4" max="4" width="19" style="14" customWidth="1"/>
    <col min="5" max="5" width="17.28515625" style="1" customWidth="1"/>
    <col min="6" max="6" width="15.7109375" style="1" customWidth="1"/>
    <col min="7" max="7" width="16.28515625" style="1" customWidth="1"/>
    <col min="8" max="8" width="14.28515625" style="1" customWidth="1"/>
    <col min="9" max="9" width="12.140625" style="1" customWidth="1"/>
    <col min="10" max="10" width="14" style="1" customWidth="1"/>
    <col min="11" max="11" width="11.5703125" style="1" customWidth="1"/>
    <col min="12" max="12" width="33.85546875" style="71" customWidth="1"/>
    <col min="13" max="16384" width="9.28515625" style="1"/>
  </cols>
  <sheetData>
    <row r="1" spans="1:14" ht="53.45" customHeight="1" x14ac:dyDescent="0.3">
      <c r="B1" s="79" t="s">
        <v>85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19.5" thickBot="1" x14ac:dyDescent="0.35">
      <c r="B2" s="18"/>
      <c r="C2" s="19"/>
      <c r="D2" s="16"/>
      <c r="E2" s="17"/>
      <c r="F2" s="17"/>
      <c r="G2" s="17"/>
      <c r="H2" s="19" t="s">
        <v>29</v>
      </c>
      <c r="I2" s="17"/>
      <c r="J2" s="17"/>
      <c r="K2" s="17"/>
      <c r="L2" s="72"/>
      <c r="M2" s="17"/>
      <c r="N2" s="17"/>
    </row>
    <row r="3" spans="1:14" ht="54" customHeight="1" thickBot="1" x14ac:dyDescent="0.35">
      <c r="A3" s="45" t="s">
        <v>38</v>
      </c>
      <c r="B3" s="52" t="s">
        <v>30</v>
      </c>
      <c r="C3" s="84" t="s">
        <v>78</v>
      </c>
      <c r="D3" s="86" t="s">
        <v>79</v>
      </c>
      <c r="E3" s="88">
        <v>2023</v>
      </c>
      <c r="F3" s="88">
        <v>2024</v>
      </c>
      <c r="G3" s="90">
        <v>2025</v>
      </c>
      <c r="H3" s="82" t="s">
        <v>80</v>
      </c>
      <c r="I3" s="83"/>
      <c r="J3" s="81" t="s">
        <v>81</v>
      </c>
      <c r="K3" s="81"/>
      <c r="L3" s="77" t="s">
        <v>82</v>
      </c>
    </row>
    <row r="4" spans="1:14" ht="19.5" thickBot="1" x14ac:dyDescent="0.35">
      <c r="A4" s="49"/>
      <c r="B4" s="50"/>
      <c r="C4" s="85"/>
      <c r="D4" s="87"/>
      <c r="E4" s="89"/>
      <c r="F4" s="89"/>
      <c r="G4" s="91"/>
      <c r="H4" s="47" t="s">
        <v>76</v>
      </c>
      <c r="I4" s="46" t="s">
        <v>77</v>
      </c>
      <c r="J4" s="47" t="s">
        <v>76</v>
      </c>
      <c r="K4" s="46" t="s">
        <v>77</v>
      </c>
      <c r="L4" s="78"/>
    </row>
    <row r="5" spans="1:14" ht="19.5" thickBot="1" x14ac:dyDescent="0.35">
      <c r="A5" s="51">
        <v>1</v>
      </c>
      <c r="B5" s="50">
        <v>2</v>
      </c>
      <c r="C5" s="48">
        <v>3</v>
      </c>
      <c r="D5" s="13">
        <v>4</v>
      </c>
      <c r="E5" s="13">
        <v>5</v>
      </c>
      <c r="F5" s="15">
        <v>6</v>
      </c>
      <c r="G5" s="45">
        <v>7</v>
      </c>
      <c r="H5" s="45">
        <v>8</v>
      </c>
      <c r="I5" s="45">
        <v>9</v>
      </c>
      <c r="J5" s="45">
        <v>10</v>
      </c>
      <c r="K5" s="45">
        <v>11</v>
      </c>
      <c r="L5" s="53">
        <v>12</v>
      </c>
    </row>
    <row r="6" spans="1:14" x14ac:dyDescent="0.3">
      <c r="A6" s="11" t="s">
        <v>39</v>
      </c>
      <c r="B6" s="12" t="s">
        <v>0</v>
      </c>
      <c r="C6" s="20">
        <f>C7+C8+C9+C10+C11+C13+C14+C12</f>
        <v>214399.53</v>
      </c>
      <c r="D6" s="20">
        <f>D7+D8+D9+D10+D11+D13+D14+D12</f>
        <v>249604.95</v>
      </c>
      <c r="E6" s="20">
        <f>E7+E8+E9+E10+E11+E13+E14+E12</f>
        <v>260979.61</v>
      </c>
      <c r="F6" s="20">
        <f>F7+F8+F9+F10+F11+F13+F14+F12</f>
        <v>236552.19</v>
      </c>
      <c r="G6" s="20">
        <f>G7+G8+G9+G10+G11+G13+G14+G12</f>
        <v>236855.37</v>
      </c>
      <c r="H6" s="21">
        <f>E6-C6</f>
        <v>46580.079999999987</v>
      </c>
      <c r="I6" s="22">
        <f>E6/C6*100</f>
        <v>121.72583120867849</v>
      </c>
      <c r="J6" s="23">
        <f>E6-D6</f>
        <v>11374.659999999974</v>
      </c>
      <c r="K6" s="43">
        <f>E6/D6*100</f>
        <v>104.55706507423028</v>
      </c>
      <c r="L6" s="70"/>
    </row>
    <row r="7" spans="1:14" ht="56.25" x14ac:dyDescent="0.3">
      <c r="A7" s="9" t="s">
        <v>40</v>
      </c>
      <c r="B7" s="5" t="s">
        <v>24</v>
      </c>
      <c r="C7" s="24">
        <v>1954.82</v>
      </c>
      <c r="D7" s="25">
        <v>2050.73</v>
      </c>
      <c r="E7" s="26">
        <v>2116.6799999999998</v>
      </c>
      <c r="F7" s="26">
        <v>2116.6799999999998</v>
      </c>
      <c r="G7" s="26">
        <v>2116.6799999999998</v>
      </c>
      <c r="H7" s="21">
        <f t="shared" ref="H7:H49" si="0">E7-C7</f>
        <v>161.8599999999999</v>
      </c>
      <c r="I7" s="22">
        <f t="shared" ref="I7:I49" si="1">E7/C7*100</f>
        <v>108.28004624466703</v>
      </c>
      <c r="J7" s="23">
        <f t="shared" ref="J7:J49" si="2">E7-D7</f>
        <v>65.949999999999818</v>
      </c>
      <c r="K7" s="43">
        <f t="shared" ref="K7:K49" si="3">E7/D7*100</f>
        <v>103.21592798661938</v>
      </c>
      <c r="L7" s="44" t="s">
        <v>107</v>
      </c>
    </row>
    <row r="8" spans="1:14" ht="66" customHeight="1" x14ac:dyDescent="0.3">
      <c r="A8" s="9" t="s">
        <v>41</v>
      </c>
      <c r="B8" s="5" t="s">
        <v>1</v>
      </c>
      <c r="C8" s="24">
        <v>7520.49</v>
      </c>
      <c r="D8" s="25">
        <v>5642.38</v>
      </c>
      <c r="E8" s="26">
        <v>4447.43</v>
      </c>
      <c r="F8" s="26">
        <v>4447.43</v>
      </c>
      <c r="G8" s="26">
        <v>4447.43</v>
      </c>
      <c r="H8" s="21">
        <f t="shared" si="0"/>
        <v>-3073.0599999999995</v>
      </c>
      <c r="I8" s="22">
        <f t="shared" si="1"/>
        <v>59.137503008447588</v>
      </c>
      <c r="J8" s="23">
        <f t="shared" si="2"/>
        <v>-1194.9499999999998</v>
      </c>
      <c r="K8" s="43">
        <f t="shared" si="3"/>
        <v>78.821880128598224</v>
      </c>
      <c r="L8" s="73" t="s">
        <v>103</v>
      </c>
    </row>
    <row r="9" spans="1:14" ht="75" x14ac:dyDescent="0.3">
      <c r="A9" s="9" t="s">
        <v>42</v>
      </c>
      <c r="B9" s="5" t="s">
        <v>3</v>
      </c>
      <c r="C9" s="24">
        <v>94025.61</v>
      </c>
      <c r="D9" s="25">
        <v>98361.09</v>
      </c>
      <c r="E9" s="26">
        <v>101828.54</v>
      </c>
      <c r="F9" s="24">
        <v>101844.36</v>
      </c>
      <c r="G9" s="24">
        <v>101860.26</v>
      </c>
      <c r="H9" s="21">
        <f t="shared" si="0"/>
        <v>7802.929999999993</v>
      </c>
      <c r="I9" s="22">
        <f t="shared" si="1"/>
        <v>108.29872839963495</v>
      </c>
      <c r="J9" s="23">
        <f t="shared" si="2"/>
        <v>3467.4499999999971</v>
      </c>
      <c r="K9" s="43">
        <f t="shared" si="3"/>
        <v>103.52522526946377</v>
      </c>
      <c r="L9" s="44"/>
    </row>
    <row r="10" spans="1:14" x14ac:dyDescent="0.3">
      <c r="A10" s="9" t="s">
        <v>43</v>
      </c>
      <c r="B10" s="5" t="s">
        <v>4</v>
      </c>
      <c r="C10" s="24">
        <v>17</v>
      </c>
      <c r="D10" s="25">
        <v>119.06</v>
      </c>
      <c r="E10" s="26">
        <v>3.44</v>
      </c>
      <c r="F10" s="24">
        <v>3.6</v>
      </c>
      <c r="G10" s="24">
        <v>3.22</v>
      </c>
      <c r="H10" s="21">
        <f t="shared" si="0"/>
        <v>-13.56</v>
      </c>
      <c r="I10" s="22">
        <f t="shared" si="1"/>
        <v>20.235294117647058</v>
      </c>
      <c r="J10" s="23">
        <f t="shared" si="2"/>
        <v>-115.62</v>
      </c>
      <c r="K10" s="43">
        <f t="shared" si="3"/>
        <v>2.8892995128506636</v>
      </c>
      <c r="L10" s="44"/>
    </row>
    <row r="11" spans="1:14" ht="56.25" x14ac:dyDescent="0.3">
      <c r="A11" s="9" t="s">
        <v>44</v>
      </c>
      <c r="B11" s="5" t="s">
        <v>31</v>
      </c>
      <c r="C11" s="27">
        <v>15623.14</v>
      </c>
      <c r="D11" s="25">
        <v>17607.2</v>
      </c>
      <c r="E11" s="28">
        <v>17730.580000000002</v>
      </c>
      <c r="F11" s="28">
        <v>17730.580000000002</v>
      </c>
      <c r="G11" s="28">
        <v>17730.580000000002</v>
      </c>
      <c r="H11" s="21">
        <f t="shared" si="0"/>
        <v>2107.4400000000023</v>
      </c>
      <c r="I11" s="22">
        <f t="shared" si="1"/>
        <v>113.48922175695797</v>
      </c>
      <c r="J11" s="23">
        <f t="shared" si="2"/>
        <v>123.38000000000102</v>
      </c>
      <c r="K11" s="43">
        <f t="shared" si="3"/>
        <v>100.70073606251988</v>
      </c>
      <c r="L11" s="54"/>
    </row>
    <row r="12" spans="1:14" ht="37.5" x14ac:dyDescent="0.3">
      <c r="A12" s="9" t="s">
        <v>45</v>
      </c>
      <c r="B12" s="6" t="s">
        <v>28</v>
      </c>
      <c r="C12" s="27">
        <v>0</v>
      </c>
      <c r="D12" s="28">
        <v>5971.13</v>
      </c>
      <c r="E12" s="28">
        <v>0</v>
      </c>
      <c r="F12" s="24">
        <v>0</v>
      </c>
      <c r="G12" s="24">
        <v>0</v>
      </c>
      <c r="H12" s="21">
        <f t="shared" si="0"/>
        <v>0</v>
      </c>
      <c r="I12" s="22">
        <v>0</v>
      </c>
      <c r="J12" s="23">
        <f t="shared" si="2"/>
        <v>-5971.13</v>
      </c>
      <c r="K12" s="43">
        <f t="shared" si="3"/>
        <v>0</v>
      </c>
      <c r="L12" s="67"/>
    </row>
    <row r="13" spans="1:14" x14ac:dyDescent="0.3">
      <c r="A13" s="9" t="s">
        <v>46</v>
      </c>
      <c r="B13" s="5" t="s">
        <v>5</v>
      </c>
      <c r="C13" s="24">
        <v>0</v>
      </c>
      <c r="D13" s="28">
        <v>2611.4499999999998</v>
      </c>
      <c r="E13" s="26">
        <v>375</v>
      </c>
      <c r="F13" s="24">
        <v>375</v>
      </c>
      <c r="G13" s="24">
        <v>375</v>
      </c>
      <c r="H13" s="21">
        <f t="shared" si="0"/>
        <v>375</v>
      </c>
      <c r="I13" s="22">
        <v>0</v>
      </c>
      <c r="J13" s="23">
        <f t="shared" si="2"/>
        <v>-2236.4499999999998</v>
      </c>
      <c r="K13" s="43">
        <f t="shared" si="3"/>
        <v>14.359838403951827</v>
      </c>
      <c r="L13" s="74"/>
    </row>
    <row r="14" spans="1:14" x14ac:dyDescent="0.3">
      <c r="A14" s="9" t="s">
        <v>47</v>
      </c>
      <c r="B14" s="5" t="s">
        <v>2</v>
      </c>
      <c r="C14" s="24">
        <v>95258.47</v>
      </c>
      <c r="D14" s="25">
        <v>117241.91</v>
      </c>
      <c r="E14" s="26">
        <v>134477.94</v>
      </c>
      <c r="F14" s="24">
        <v>110034.54</v>
      </c>
      <c r="G14" s="24">
        <v>110322.2</v>
      </c>
      <c r="H14" s="21">
        <f t="shared" si="0"/>
        <v>39219.47</v>
      </c>
      <c r="I14" s="22">
        <f t="shared" si="1"/>
        <v>141.17163544617082</v>
      </c>
      <c r="J14" s="23">
        <f t="shared" si="2"/>
        <v>17236.03</v>
      </c>
      <c r="K14" s="43">
        <f t="shared" si="3"/>
        <v>114.7012531610923</v>
      </c>
      <c r="L14" s="68"/>
    </row>
    <row r="15" spans="1:14" ht="16.899999999999999" customHeight="1" x14ac:dyDescent="0.3">
      <c r="A15" s="10" t="s">
        <v>88</v>
      </c>
      <c r="B15" s="39" t="s">
        <v>86</v>
      </c>
      <c r="C15" s="29">
        <f>C16</f>
        <v>0</v>
      </c>
      <c r="D15" s="29">
        <f t="shared" ref="D15:G15" si="4">D16</f>
        <v>6000</v>
      </c>
      <c r="E15" s="29">
        <f t="shared" si="4"/>
        <v>8000</v>
      </c>
      <c r="F15" s="29">
        <f t="shared" si="4"/>
        <v>0</v>
      </c>
      <c r="G15" s="29">
        <f t="shared" si="4"/>
        <v>0</v>
      </c>
      <c r="H15" s="21">
        <f t="shared" si="0"/>
        <v>8000</v>
      </c>
      <c r="I15" s="22">
        <v>0</v>
      </c>
      <c r="J15" s="23">
        <f t="shared" si="2"/>
        <v>2000</v>
      </c>
      <c r="K15" s="43">
        <f t="shared" si="3"/>
        <v>133.33333333333331</v>
      </c>
      <c r="L15" s="56"/>
    </row>
    <row r="16" spans="1:14" x14ac:dyDescent="0.3">
      <c r="A16" s="9" t="s">
        <v>89</v>
      </c>
      <c r="B16" s="40" t="s">
        <v>87</v>
      </c>
      <c r="C16" s="24">
        <v>0</v>
      </c>
      <c r="D16" s="26">
        <v>6000</v>
      </c>
      <c r="E16" s="26">
        <v>8000</v>
      </c>
      <c r="F16" s="26">
        <v>0</v>
      </c>
      <c r="G16" s="26">
        <v>0</v>
      </c>
      <c r="H16" s="21">
        <f t="shared" si="0"/>
        <v>8000</v>
      </c>
      <c r="I16" s="22">
        <v>0</v>
      </c>
      <c r="J16" s="23">
        <f t="shared" si="2"/>
        <v>2000</v>
      </c>
      <c r="K16" s="43">
        <f t="shared" si="3"/>
        <v>133.33333333333331</v>
      </c>
      <c r="L16" s="75" t="s">
        <v>83</v>
      </c>
    </row>
    <row r="17" spans="1:12" ht="37.5" x14ac:dyDescent="0.3">
      <c r="A17" s="10" t="s">
        <v>48</v>
      </c>
      <c r="B17" s="4" t="s">
        <v>6</v>
      </c>
      <c r="C17" s="30">
        <f>C18+C19</f>
        <v>4842</v>
      </c>
      <c r="D17" s="30">
        <f>D18+D19</f>
        <v>5586.73</v>
      </c>
      <c r="E17" s="31">
        <f>E18+E19</f>
        <v>5842</v>
      </c>
      <c r="F17" s="29">
        <f>F18</f>
        <v>4849.6000000000004</v>
      </c>
      <c r="G17" s="29">
        <f>G18</f>
        <v>4857.45</v>
      </c>
      <c r="H17" s="21">
        <f t="shared" si="0"/>
        <v>1000</v>
      </c>
      <c r="I17" s="22">
        <f t="shared" si="1"/>
        <v>120.65262288310616</v>
      </c>
      <c r="J17" s="23">
        <f t="shared" si="2"/>
        <v>255.27000000000044</v>
      </c>
      <c r="K17" s="43">
        <f t="shared" si="3"/>
        <v>104.56922027733577</v>
      </c>
      <c r="L17" s="55"/>
    </row>
    <row r="18" spans="1:12" x14ac:dyDescent="0.3">
      <c r="A18" s="9" t="s">
        <v>49</v>
      </c>
      <c r="B18" s="5" t="s">
        <v>32</v>
      </c>
      <c r="C18" s="26">
        <v>4842</v>
      </c>
      <c r="D18" s="26">
        <v>4586.7299999999996</v>
      </c>
      <c r="E18" s="26">
        <v>4842</v>
      </c>
      <c r="F18" s="26">
        <v>4849.6000000000004</v>
      </c>
      <c r="G18" s="26">
        <v>4857.45</v>
      </c>
      <c r="H18" s="21">
        <f t="shared" si="0"/>
        <v>0</v>
      </c>
      <c r="I18" s="22">
        <f t="shared" si="1"/>
        <v>100</v>
      </c>
      <c r="J18" s="23">
        <f t="shared" si="2"/>
        <v>255.27000000000044</v>
      </c>
      <c r="K18" s="43">
        <f t="shared" si="3"/>
        <v>105.56540280330434</v>
      </c>
      <c r="L18" s="54"/>
    </row>
    <row r="19" spans="1:12" ht="237.6" customHeight="1" x14ac:dyDescent="0.3">
      <c r="A19" s="9" t="s">
        <v>90</v>
      </c>
      <c r="B19" s="41" t="s">
        <v>91</v>
      </c>
      <c r="C19" s="32">
        <v>0</v>
      </c>
      <c r="D19" s="32">
        <v>1000</v>
      </c>
      <c r="E19" s="32">
        <v>1000</v>
      </c>
      <c r="F19" s="32">
        <v>0</v>
      </c>
      <c r="G19" s="32">
        <v>0</v>
      </c>
      <c r="H19" s="21">
        <f t="shared" si="0"/>
        <v>1000</v>
      </c>
      <c r="I19" s="22">
        <v>0</v>
      </c>
      <c r="J19" s="23">
        <f t="shared" si="2"/>
        <v>0</v>
      </c>
      <c r="K19" s="43">
        <f t="shared" si="3"/>
        <v>100</v>
      </c>
      <c r="L19" s="54"/>
    </row>
    <row r="20" spans="1:12" x14ac:dyDescent="0.3">
      <c r="A20" s="10" t="s">
        <v>50</v>
      </c>
      <c r="B20" s="4" t="s">
        <v>7</v>
      </c>
      <c r="C20" s="29">
        <f>C21+C22+C23</f>
        <v>137712.94999999998</v>
      </c>
      <c r="D20" s="30">
        <f>D21+D22+D23</f>
        <v>126576.93</v>
      </c>
      <c r="E20" s="31">
        <f>E21+E22+E23</f>
        <v>60746.84</v>
      </c>
      <c r="F20" s="29">
        <f>F21+F22+F23</f>
        <v>38776.659999999996</v>
      </c>
      <c r="G20" s="29">
        <f>G21+G22+G23</f>
        <v>38777.21</v>
      </c>
      <c r="H20" s="21">
        <f t="shared" si="0"/>
        <v>-76966.109999999986</v>
      </c>
      <c r="I20" s="22">
        <f t="shared" si="1"/>
        <v>44.111203775679776</v>
      </c>
      <c r="J20" s="23">
        <f t="shared" si="2"/>
        <v>-65830.09</v>
      </c>
      <c r="K20" s="43">
        <f t="shared" si="3"/>
        <v>47.992031407303053</v>
      </c>
      <c r="L20" s="57"/>
    </row>
    <row r="21" spans="1:12" x14ac:dyDescent="0.3">
      <c r="A21" s="9" t="s">
        <v>51</v>
      </c>
      <c r="B21" s="5" t="s">
        <v>21</v>
      </c>
      <c r="C21" s="32">
        <v>7973.35</v>
      </c>
      <c r="D21" s="25">
        <v>7955.32</v>
      </c>
      <c r="E21" s="24">
        <v>7980.42</v>
      </c>
      <c r="F21" s="24">
        <v>7980.95</v>
      </c>
      <c r="G21" s="24">
        <v>7981.5</v>
      </c>
      <c r="H21" s="21">
        <f t="shared" si="0"/>
        <v>7.069999999999709</v>
      </c>
      <c r="I21" s="22">
        <f t="shared" si="1"/>
        <v>100.08867038321408</v>
      </c>
      <c r="J21" s="23">
        <f t="shared" si="2"/>
        <v>25.100000000000364</v>
      </c>
      <c r="K21" s="43">
        <f t="shared" si="3"/>
        <v>100.31551213527553</v>
      </c>
      <c r="L21" s="54"/>
    </row>
    <row r="22" spans="1:12" ht="65.25" x14ac:dyDescent="0.3">
      <c r="A22" s="9" t="s">
        <v>52</v>
      </c>
      <c r="B22" s="5" t="s">
        <v>8</v>
      </c>
      <c r="C22" s="32">
        <v>127663.24</v>
      </c>
      <c r="D22" s="25">
        <v>118469.61</v>
      </c>
      <c r="E22" s="24">
        <v>52421.42</v>
      </c>
      <c r="F22" s="24">
        <v>30450.71</v>
      </c>
      <c r="G22" s="24">
        <v>30450.71</v>
      </c>
      <c r="H22" s="21">
        <f t="shared" si="0"/>
        <v>-75241.820000000007</v>
      </c>
      <c r="I22" s="22">
        <f t="shared" si="1"/>
        <v>41.062266632117435</v>
      </c>
      <c r="J22" s="23">
        <f t="shared" si="2"/>
        <v>-66048.19</v>
      </c>
      <c r="K22" s="43">
        <f t="shared" si="3"/>
        <v>44.24883309736564</v>
      </c>
      <c r="L22" s="54" t="s">
        <v>100</v>
      </c>
    </row>
    <row r="23" spans="1:12" ht="65.25" x14ac:dyDescent="0.3">
      <c r="A23" s="9" t="s">
        <v>53</v>
      </c>
      <c r="B23" s="5" t="s">
        <v>9</v>
      </c>
      <c r="C23" s="32">
        <v>2076.36</v>
      </c>
      <c r="D23" s="25">
        <v>152</v>
      </c>
      <c r="E23" s="24">
        <v>345</v>
      </c>
      <c r="F23" s="24">
        <v>345</v>
      </c>
      <c r="G23" s="24">
        <v>345</v>
      </c>
      <c r="H23" s="21">
        <f t="shared" si="0"/>
        <v>-1731.3600000000001</v>
      </c>
      <c r="I23" s="22">
        <f t="shared" si="1"/>
        <v>16.615615789169507</v>
      </c>
      <c r="J23" s="23">
        <f t="shared" si="2"/>
        <v>193</v>
      </c>
      <c r="K23" s="43">
        <f t="shared" si="3"/>
        <v>226.97368421052633</v>
      </c>
      <c r="L23" s="54" t="s">
        <v>101</v>
      </c>
    </row>
    <row r="24" spans="1:12" x14ac:dyDescent="0.3">
      <c r="A24" s="10" t="s">
        <v>54</v>
      </c>
      <c r="B24" s="4" t="s">
        <v>10</v>
      </c>
      <c r="C24" s="29">
        <f>C28+C26+C27+C25</f>
        <v>58945.849999999991</v>
      </c>
      <c r="D24" s="30">
        <f>D28+D26+D27+D25</f>
        <v>54513.67</v>
      </c>
      <c r="E24" s="29">
        <f>E28+E26+E27+E25</f>
        <v>43084.399999999994</v>
      </c>
      <c r="F24" s="29">
        <f>F28+F26+F27+F25</f>
        <v>36358.019999999997</v>
      </c>
      <c r="G24" s="29">
        <f>G28+G26+G27+G25</f>
        <v>36667.769999999997</v>
      </c>
      <c r="H24" s="21">
        <f t="shared" si="0"/>
        <v>-15861.449999999997</v>
      </c>
      <c r="I24" s="22">
        <f t="shared" si="1"/>
        <v>73.091489901324692</v>
      </c>
      <c r="J24" s="23">
        <f t="shared" si="2"/>
        <v>-11429.270000000004</v>
      </c>
      <c r="K24" s="43">
        <f t="shared" si="3"/>
        <v>79.03412116630561</v>
      </c>
      <c r="L24" s="57"/>
    </row>
    <row r="25" spans="1:12" x14ac:dyDescent="0.3">
      <c r="A25" s="9" t="s">
        <v>74</v>
      </c>
      <c r="B25" s="5" t="s">
        <v>75</v>
      </c>
      <c r="C25" s="24">
        <v>249.09</v>
      </c>
      <c r="D25" s="24">
        <v>0</v>
      </c>
      <c r="E25" s="24">
        <v>0</v>
      </c>
      <c r="F25" s="24"/>
      <c r="G25" s="33"/>
      <c r="H25" s="21">
        <f t="shared" si="0"/>
        <v>-249.09</v>
      </c>
      <c r="I25" s="22">
        <f t="shared" si="1"/>
        <v>0</v>
      </c>
      <c r="J25" s="23">
        <f t="shared" si="2"/>
        <v>0</v>
      </c>
      <c r="K25" s="43">
        <v>0</v>
      </c>
      <c r="L25" s="54"/>
    </row>
    <row r="26" spans="1:12" ht="39.75" x14ac:dyDescent="0.3">
      <c r="A26" s="9" t="s">
        <v>55</v>
      </c>
      <c r="B26" s="5" t="s">
        <v>25</v>
      </c>
      <c r="C26" s="32">
        <v>561.23</v>
      </c>
      <c r="D26" s="25">
        <v>826.77</v>
      </c>
      <c r="E26" s="24">
        <v>691.5</v>
      </c>
      <c r="F26" s="24">
        <v>691.5</v>
      </c>
      <c r="G26" s="24">
        <v>691.5</v>
      </c>
      <c r="H26" s="21">
        <f t="shared" si="0"/>
        <v>130.26999999999998</v>
      </c>
      <c r="I26" s="22">
        <f t="shared" si="1"/>
        <v>123.21151755964577</v>
      </c>
      <c r="J26" s="23">
        <f t="shared" si="2"/>
        <v>-135.26999999999998</v>
      </c>
      <c r="K26" s="43">
        <f t="shared" si="3"/>
        <v>83.638738706048841</v>
      </c>
      <c r="L26" s="76" t="s">
        <v>106</v>
      </c>
    </row>
    <row r="27" spans="1:12" ht="111.6" customHeight="1" x14ac:dyDescent="0.3">
      <c r="A27" s="9" t="s">
        <v>56</v>
      </c>
      <c r="B27" s="5" t="s">
        <v>26</v>
      </c>
      <c r="C27" s="25">
        <v>56684.81</v>
      </c>
      <c r="D27" s="25">
        <v>52920.92</v>
      </c>
      <c r="E27" s="24">
        <v>42246.09</v>
      </c>
      <c r="F27" s="24">
        <v>35519.71</v>
      </c>
      <c r="G27" s="24">
        <v>35829.46</v>
      </c>
      <c r="H27" s="21">
        <f t="shared" si="0"/>
        <v>-14438.720000000001</v>
      </c>
      <c r="I27" s="22">
        <f t="shared" si="1"/>
        <v>74.528061397753646</v>
      </c>
      <c r="J27" s="23">
        <f t="shared" si="2"/>
        <v>-10674.830000000002</v>
      </c>
      <c r="K27" s="43">
        <f t="shared" si="3"/>
        <v>79.828714240039673</v>
      </c>
      <c r="L27" s="57" t="s">
        <v>104</v>
      </c>
    </row>
    <row r="28" spans="1:12" ht="51" x14ac:dyDescent="0.3">
      <c r="A28" s="9" t="s">
        <v>57</v>
      </c>
      <c r="B28" s="5" t="s">
        <v>27</v>
      </c>
      <c r="C28" s="32">
        <v>1450.72</v>
      </c>
      <c r="D28" s="25">
        <v>765.98</v>
      </c>
      <c r="E28" s="24">
        <v>146.81</v>
      </c>
      <c r="F28" s="24">
        <v>146.81</v>
      </c>
      <c r="G28" s="24">
        <v>146.81</v>
      </c>
      <c r="H28" s="21">
        <f t="shared" si="0"/>
        <v>-1303.9100000000001</v>
      </c>
      <c r="I28" s="22">
        <f t="shared" si="1"/>
        <v>10.119802580787471</v>
      </c>
      <c r="J28" s="23">
        <f t="shared" si="2"/>
        <v>-619.17000000000007</v>
      </c>
      <c r="K28" s="43">
        <f t="shared" si="3"/>
        <v>19.166296770150655</v>
      </c>
      <c r="L28" s="57" t="s">
        <v>99</v>
      </c>
    </row>
    <row r="29" spans="1:12" x14ac:dyDescent="0.3">
      <c r="A29" s="10" t="s">
        <v>95</v>
      </c>
      <c r="B29" s="4" t="s">
        <v>93</v>
      </c>
      <c r="C29" s="64">
        <f>C30</f>
        <v>0</v>
      </c>
      <c r="D29" s="64">
        <f t="shared" ref="D29:G29" si="5">D30</f>
        <v>1223.97</v>
      </c>
      <c r="E29" s="64">
        <f t="shared" si="5"/>
        <v>0</v>
      </c>
      <c r="F29" s="64">
        <f t="shared" si="5"/>
        <v>0</v>
      </c>
      <c r="G29" s="64">
        <f t="shared" si="5"/>
        <v>0</v>
      </c>
      <c r="H29" s="21">
        <f t="shared" si="0"/>
        <v>0</v>
      </c>
      <c r="I29" s="22">
        <v>0</v>
      </c>
      <c r="J29" s="23">
        <f t="shared" si="2"/>
        <v>-1223.97</v>
      </c>
      <c r="K29" s="43">
        <f t="shared" si="3"/>
        <v>0</v>
      </c>
      <c r="L29" s="57"/>
    </row>
    <row r="30" spans="1:12" ht="37.5" x14ac:dyDescent="0.3">
      <c r="A30" s="59" t="s">
        <v>96</v>
      </c>
      <c r="B30" s="58" t="s">
        <v>94</v>
      </c>
      <c r="C30" s="60">
        <v>0</v>
      </c>
      <c r="D30" s="61">
        <v>1223.97</v>
      </c>
      <c r="E30" s="62">
        <v>0</v>
      </c>
      <c r="F30" s="63">
        <v>0</v>
      </c>
      <c r="G30" s="63">
        <v>0</v>
      </c>
      <c r="H30" s="21">
        <f t="shared" si="0"/>
        <v>0</v>
      </c>
      <c r="I30" s="22">
        <v>0</v>
      </c>
      <c r="J30" s="23">
        <f t="shared" si="2"/>
        <v>-1223.97</v>
      </c>
      <c r="K30" s="43">
        <f t="shared" si="3"/>
        <v>0</v>
      </c>
      <c r="L30" s="65"/>
    </row>
    <row r="31" spans="1:12" x14ac:dyDescent="0.3">
      <c r="A31" s="10" t="s">
        <v>58</v>
      </c>
      <c r="B31" s="4" t="s">
        <v>14</v>
      </c>
      <c r="C31" s="29">
        <f>C32+C33+C35+C36+C37+C34</f>
        <v>955485.45999999985</v>
      </c>
      <c r="D31" s="30">
        <f>D32+D33+D35+D36+D37+D34</f>
        <v>1047579.61</v>
      </c>
      <c r="E31" s="31">
        <f>E32+E33+E35+E36+E37+E34</f>
        <v>1062965.4099999999</v>
      </c>
      <c r="F31" s="29">
        <f t="shared" ref="F31:G31" si="6">F32+F33+F35+F36+F37+F34</f>
        <v>1021562.38</v>
      </c>
      <c r="G31" s="29">
        <f t="shared" si="6"/>
        <v>1028545.01</v>
      </c>
      <c r="H31" s="21">
        <f t="shared" si="0"/>
        <v>107479.95000000007</v>
      </c>
      <c r="I31" s="22">
        <f t="shared" si="1"/>
        <v>111.24872690370402</v>
      </c>
      <c r="J31" s="23">
        <f t="shared" si="2"/>
        <v>15385.79999999993</v>
      </c>
      <c r="K31" s="43">
        <f t="shared" si="3"/>
        <v>101.4686998346598</v>
      </c>
      <c r="L31" s="57"/>
    </row>
    <row r="32" spans="1:12" x14ac:dyDescent="0.3">
      <c r="A32" s="9" t="s">
        <v>59</v>
      </c>
      <c r="B32" s="5" t="s">
        <v>15</v>
      </c>
      <c r="C32" s="32">
        <v>314342.45</v>
      </c>
      <c r="D32" s="28">
        <v>352015.02</v>
      </c>
      <c r="E32" s="28">
        <v>359466.77</v>
      </c>
      <c r="F32" s="27">
        <v>314719.15000000002</v>
      </c>
      <c r="G32" s="27">
        <v>335068.40000000002</v>
      </c>
      <c r="H32" s="21">
        <f t="shared" si="0"/>
        <v>45124.320000000007</v>
      </c>
      <c r="I32" s="22">
        <f t="shared" si="1"/>
        <v>114.35514675157619</v>
      </c>
      <c r="J32" s="23">
        <f t="shared" si="2"/>
        <v>7451.75</v>
      </c>
      <c r="K32" s="43">
        <f t="shared" si="3"/>
        <v>102.11688410341127</v>
      </c>
      <c r="L32" s="57"/>
    </row>
    <row r="33" spans="1:12" x14ac:dyDescent="0.3">
      <c r="A33" s="9" t="s">
        <v>60</v>
      </c>
      <c r="B33" s="5" t="s">
        <v>16</v>
      </c>
      <c r="C33" s="32">
        <v>535025.29</v>
      </c>
      <c r="D33" s="28">
        <v>575966.64</v>
      </c>
      <c r="E33" s="28">
        <v>580379.37</v>
      </c>
      <c r="F33" s="27">
        <v>578589.81999999995</v>
      </c>
      <c r="G33" s="27">
        <v>569951.96</v>
      </c>
      <c r="H33" s="21">
        <f t="shared" si="0"/>
        <v>45354.079999999958</v>
      </c>
      <c r="I33" s="22">
        <f t="shared" si="1"/>
        <v>108.47699741445867</v>
      </c>
      <c r="J33" s="23">
        <f t="shared" si="2"/>
        <v>4412.7299999999814</v>
      </c>
      <c r="K33" s="43">
        <f t="shared" si="3"/>
        <v>100.76614333080126</v>
      </c>
      <c r="L33" s="57"/>
    </row>
    <row r="34" spans="1:12" x14ac:dyDescent="0.3">
      <c r="A34" s="9" t="s">
        <v>61</v>
      </c>
      <c r="B34" s="5" t="s">
        <v>23</v>
      </c>
      <c r="C34" s="32">
        <v>70937.350000000006</v>
      </c>
      <c r="D34" s="28">
        <v>76542.48</v>
      </c>
      <c r="E34" s="28">
        <v>79977.539999999994</v>
      </c>
      <c r="F34" s="27">
        <v>85101.88</v>
      </c>
      <c r="G34" s="27">
        <v>80362.92</v>
      </c>
      <c r="H34" s="21">
        <f t="shared" si="0"/>
        <v>9040.1899999999878</v>
      </c>
      <c r="I34" s="22">
        <f t="shared" si="1"/>
        <v>112.74390712368026</v>
      </c>
      <c r="J34" s="23">
        <f t="shared" si="2"/>
        <v>3435.0599999999977</v>
      </c>
      <c r="K34" s="43">
        <f t="shared" si="3"/>
        <v>104.48778247059671</v>
      </c>
      <c r="L34" s="57"/>
    </row>
    <row r="35" spans="1:12" ht="47.45" customHeight="1" x14ac:dyDescent="0.3">
      <c r="A35" s="9" t="s">
        <v>62</v>
      </c>
      <c r="B35" s="5" t="s">
        <v>33</v>
      </c>
      <c r="C35" s="32">
        <v>45.7</v>
      </c>
      <c r="D35" s="28">
        <v>96</v>
      </c>
      <c r="E35" s="28">
        <v>80</v>
      </c>
      <c r="F35" s="27">
        <v>80</v>
      </c>
      <c r="G35" s="27">
        <v>80</v>
      </c>
      <c r="H35" s="21">
        <f t="shared" si="0"/>
        <v>34.299999999999997</v>
      </c>
      <c r="I35" s="22">
        <f t="shared" si="1"/>
        <v>175.054704595186</v>
      </c>
      <c r="J35" s="23">
        <f t="shared" si="2"/>
        <v>-16</v>
      </c>
      <c r="K35" s="43">
        <f t="shared" si="3"/>
        <v>83.333333333333343</v>
      </c>
      <c r="L35" s="57" t="s">
        <v>105</v>
      </c>
    </row>
    <row r="36" spans="1:12" ht="89.25" x14ac:dyDescent="0.3">
      <c r="A36" s="9" t="s">
        <v>63</v>
      </c>
      <c r="B36" s="5" t="s">
        <v>34</v>
      </c>
      <c r="C36" s="32">
        <v>12344.85</v>
      </c>
      <c r="D36" s="28">
        <v>17369.59</v>
      </c>
      <c r="E36" s="28">
        <v>2821.02</v>
      </c>
      <c r="F36" s="28">
        <v>2821.02</v>
      </c>
      <c r="G36" s="28">
        <v>2821.02</v>
      </c>
      <c r="H36" s="21">
        <f t="shared" si="0"/>
        <v>-9523.83</v>
      </c>
      <c r="I36" s="22">
        <f t="shared" si="1"/>
        <v>22.851796498134849</v>
      </c>
      <c r="J36" s="23">
        <f t="shared" si="2"/>
        <v>-14548.57</v>
      </c>
      <c r="K36" s="43">
        <f t="shared" si="3"/>
        <v>16.241143285477666</v>
      </c>
      <c r="L36" s="57" t="s">
        <v>97</v>
      </c>
    </row>
    <row r="37" spans="1:12" ht="78" x14ac:dyDescent="0.3">
      <c r="A37" s="9" t="s">
        <v>64</v>
      </c>
      <c r="B37" s="5" t="s">
        <v>17</v>
      </c>
      <c r="C37" s="32">
        <v>22789.82</v>
      </c>
      <c r="D37" s="25">
        <v>25589.88</v>
      </c>
      <c r="E37" s="28">
        <v>40240.71</v>
      </c>
      <c r="F37" s="27">
        <v>40250.51</v>
      </c>
      <c r="G37" s="27">
        <v>40260.71</v>
      </c>
      <c r="H37" s="21">
        <f t="shared" si="0"/>
        <v>17450.89</v>
      </c>
      <c r="I37" s="22">
        <f t="shared" si="1"/>
        <v>176.57318048146058</v>
      </c>
      <c r="J37" s="23">
        <f t="shared" si="2"/>
        <v>14650.829999999998</v>
      </c>
      <c r="K37" s="43">
        <f t="shared" si="3"/>
        <v>157.25243729161684</v>
      </c>
      <c r="L37" s="54" t="s">
        <v>84</v>
      </c>
    </row>
    <row r="38" spans="1:12" x14ac:dyDescent="0.3">
      <c r="A38" s="10" t="s">
        <v>65</v>
      </c>
      <c r="B38" s="4" t="s">
        <v>35</v>
      </c>
      <c r="C38" s="34">
        <f>C39+C40</f>
        <v>94197.27</v>
      </c>
      <c r="D38" s="35">
        <f>D39+D40</f>
        <v>101827.39</v>
      </c>
      <c r="E38" s="36">
        <f>E39+E40</f>
        <v>94049.7</v>
      </c>
      <c r="F38" s="34">
        <f t="shared" ref="F38:G38" si="7">F39+F40</f>
        <v>91326.69</v>
      </c>
      <c r="G38" s="34">
        <f t="shared" si="7"/>
        <v>91861.569999999992</v>
      </c>
      <c r="H38" s="21">
        <f t="shared" si="0"/>
        <v>-147.57000000000698</v>
      </c>
      <c r="I38" s="22">
        <f t="shared" si="1"/>
        <v>99.843339408880951</v>
      </c>
      <c r="J38" s="23">
        <f t="shared" si="2"/>
        <v>-7777.6900000000023</v>
      </c>
      <c r="K38" s="43">
        <f t="shared" si="3"/>
        <v>92.361888093174144</v>
      </c>
      <c r="L38" s="54"/>
    </row>
    <row r="39" spans="1:12" x14ac:dyDescent="0.3">
      <c r="A39" s="9" t="s">
        <v>66</v>
      </c>
      <c r="B39" s="5" t="s">
        <v>22</v>
      </c>
      <c r="C39" s="32">
        <v>92117.85</v>
      </c>
      <c r="D39" s="25">
        <v>99870.88</v>
      </c>
      <c r="E39" s="28">
        <v>90121.44</v>
      </c>
      <c r="F39" s="27">
        <v>89804.74</v>
      </c>
      <c r="G39" s="27">
        <v>90339.62</v>
      </c>
      <c r="H39" s="21">
        <f t="shared" si="0"/>
        <v>-1996.4100000000035</v>
      </c>
      <c r="I39" s="22">
        <f t="shared" si="1"/>
        <v>97.832765310957654</v>
      </c>
      <c r="J39" s="23">
        <f t="shared" si="2"/>
        <v>-9749.4400000000023</v>
      </c>
      <c r="K39" s="43">
        <f t="shared" si="3"/>
        <v>90.237955247815975</v>
      </c>
      <c r="L39" s="57"/>
    </row>
    <row r="40" spans="1:12" ht="140.25" x14ac:dyDescent="0.3">
      <c r="A40" s="9" t="s">
        <v>67</v>
      </c>
      <c r="B40" s="5" t="s">
        <v>36</v>
      </c>
      <c r="C40" s="32">
        <v>2079.42</v>
      </c>
      <c r="D40" s="25">
        <v>1956.51</v>
      </c>
      <c r="E40" s="28">
        <v>3928.26</v>
      </c>
      <c r="F40" s="27">
        <v>1521.95</v>
      </c>
      <c r="G40" s="27">
        <v>1521.95</v>
      </c>
      <c r="H40" s="21">
        <f t="shared" si="0"/>
        <v>1848.8400000000001</v>
      </c>
      <c r="I40" s="22">
        <f t="shared" si="1"/>
        <v>188.91133104423349</v>
      </c>
      <c r="J40" s="23">
        <f t="shared" si="2"/>
        <v>1971.7500000000002</v>
      </c>
      <c r="K40" s="43">
        <f t="shared" si="3"/>
        <v>200.77893800696137</v>
      </c>
      <c r="L40" s="57" t="s">
        <v>98</v>
      </c>
    </row>
    <row r="41" spans="1:12" x14ac:dyDescent="0.3">
      <c r="A41" s="10" t="s">
        <v>68</v>
      </c>
      <c r="B41" s="4" t="s">
        <v>18</v>
      </c>
      <c r="C41" s="34">
        <f>C42+C43+C44</f>
        <v>814720.46000000008</v>
      </c>
      <c r="D41" s="35">
        <f>D42+D43+D44</f>
        <v>733988.38</v>
      </c>
      <c r="E41" s="36">
        <f>E42+E43+E44</f>
        <v>566848.16</v>
      </c>
      <c r="F41" s="34">
        <f t="shared" ref="F41:G41" si="8">F42+F43+F44</f>
        <v>428268.50000000006</v>
      </c>
      <c r="G41" s="34">
        <f t="shared" si="8"/>
        <v>407604.39999999997</v>
      </c>
      <c r="H41" s="21">
        <f t="shared" si="0"/>
        <v>-247872.30000000005</v>
      </c>
      <c r="I41" s="22">
        <f t="shared" si="1"/>
        <v>69.57578553998755</v>
      </c>
      <c r="J41" s="23">
        <f t="shared" si="2"/>
        <v>-167140.21999999997</v>
      </c>
      <c r="K41" s="43">
        <f t="shared" si="3"/>
        <v>77.228492363870942</v>
      </c>
      <c r="L41" s="57"/>
    </row>
    <row r="42" spans="1:12" x14ac:dyDescent="0.3">
      <c r="A42" s="9" t="s">
        <v>69</v>
      </c>
      <c r="B42" s="5" t="s">
        <v>19</v>
      </c>
      <c r="C42" s="32">
        <v>232603.85</v>
      </c>
      <c r="D42" s="25">
        <v>218317.37</v>
      </c>
      <c r="E42" s="28">
        <v>214929.17</v>
      </c>
      <c r="F42" s="27">
        <v>210770.01</v>
      </c>
      <c r="G42" s="27">
        <v>208312.15</v>
      </c>
      <c r="H42" s="21">
        <f t="shared" si="0"/>
        <v>-17674.679999999993</v>
      </c>
      <c r="I42" s="22">
        <f t="shared" si="1"/>
        <v>92.401381146528749</v>
      </c>
      <c r="J42" s="23">
        <f t="shared" si="2"/>
        <v>-3388.1999999999825</v>
      </c>
      <c r="K42" s="43">
        <f t="shared" si="3"/>
        <v>98.448039200911964</v>
      </c>
      <c r="L42" s="54"/>
    </row>
    <row r="43" spans="1:12" ht="133.9" customHeight="1" x14ac:dyDescent="0.3">
      <c r="A43" s="9" t="s">
        <v>70</v>
      </c>
      <c r="B43" s="5" t="s">
        <v>11</v>
      </c>
      <c r="C43" s="25">
        <v>558227.31000000006</v>
      </c>
      <c r="D43" s="25">
        <v>490294.61</v>
      </c>
      <c r="E43" s="28">
        <v>326255.37</v>
      </c>
      <c r="F43" s="27">
        <v>191833.04</v>
      </c>
      <c r="G43" s="27">
        <v>173625.08</v>
      </c>
      <c r="H43" s="21">
        <f t="shared" si="0"/>
        <v>-231971.94000000006</v>
      </c>
      <c r="I43" s="22">
        <f t="shared" si="1"/>
        <v>58.444895861508449</v>
      </c>
      <c r="J43" s="23">
        <f t="shared" si="2"/>
        <v>-164039.24</v>
      </c>
      <c r="K43" s="43">
        <f t="shared" si="3"/>
        <v>66.54272010047184</v>
      </c>
      <c r="L43" s="54" t="s">
        <v>102</v>
      </c>
    </row>
    <row r="44" spans="1:12" ht="37.5" x14ac:dyDescent="0.3">
      <c r="A44" s="9" t="s">
        <v>71</v>
      </c>
      <c r="B44" s="5" t="s">
        <v>20</v>
      </c>
      <c r="C44" s="32">
        <v>23889.3</v>
      </c>
      <c r="D44" s="25">
        <v>25376.400000000001</v>
      </c>
      <c r="E44" s="28">
        <v>25663.62</v>
      </c>
      <c r="F44" s="27">
        <v>25665.45</v>
      </c>
      <c r="G44" s="27">
        <v>25667.17</v>
      </c>
      <c r="H44" s="21">
        <f t="shared" si="0"/>
        <v>1774.3199999999997</v>
      </c>
      <c r="I44" s="22">
        <f t="shared" si="1"/>
        <v>107.42725822857932</v>
      </c>
      <c r="J44" s="23">
        <f t="shared" si="2"/>
        <v>287.21999999999753</v>
      </c>
      <c r="K44" s="43">
        <f t="shared" si="3"/>
        <v>101.13183903154111</v>
      </c>
      <c r="L44" s="54"/>
    </row>
    <row r="45" spans="1:12" x14ac:dyDescent="0.3">
      <c r="A45" s="10" t="s">
        <v>72</v>
      </c>
      <c r="B45" s="4" t="s">
        <v>12</v>
      </c>
      <c r="C45" s="29">
        <f>C46</f>
        <v>108843.81</v>
      </c>
      <c r="D45" s="29">
        <f>D46</f>
        <v>56623.24</v>
      </c>
      <c r="E45" s="31">
        <f>E46</f>
        <v>55875.48</v>
      </c>
      <c r="F45" s="29">
        <f>F46</f>
        <v>55221.96</v>
      </c>
      <c r="G45" s="29">
        <f>G46</f>
        <v>55531.22</v>
      </c>
      <c r="H45" s="21">
        <f t="shared" si="0"/>
        <v>-52968.329999999994</v>
      </c>
      <c r="I45" s="22">
        <f t="shared" si="1"/>
        <v>51.335468686735609</v>
      </c>
      <c r="J45" s="23">
        <f t="shared" si="2"/>
        <v>-747.75999999999476</v>
      </c>
      <c r="K45" s="43">
        <f t="shared" si="3"/>
        <v>98.679411492524977</v>
      </c>
      <c r="L45" s="57"/>
    </row>
    <row r="46" spans="1:12" x14ac:dyDescent="0.3">
      <c r="A46" s="9" t="s">
        <v>73</v>
      </c>
      <c r="B46" s="5" t="s">
        <v>13</v>
      </c>
      <c r="C46" s="25">
        <v>108843.81</v>
      </c>
      <c r="D46" s="25">
        <v>56623.24</v>
      </c>
      <c r="E46" s="26">
        <v>55875.48</v>
      </c>
      <c r="F46" s="24">
        <v>55221.96</v>
      </c>
      <c r="G46" s="24">
        <v>55531.22</v>
      </c>
      <c r="H46" s="21">
        <f t="shared" si="0"/>
        <v>-52968.329999999994</v>
      </c>
      <c r="I46" s="22">
        <f t="shared" si="1"/>
        <v>51.335468686735609</v>
      </c>
      <c r="J46" s="23">
        <f t="shared" si="2"/>
        <v>-747.75999999999476</v>
      </c>
      <c r="K46" s="43">
        <f t="shared" si="3"/>
        <v>98.679411492524977</v>
      </c>
      <c r="L46" s="54"/>
    </row>
    <row r="47" spans="1:12" x14ac:dyDescent="0.3">
      <c r="A47" s="9"/>
      <c r="B47" s="5"/>
      <c r="C47" s="24"/>
      <c r="D47" s="37"/>
      <c r="E47" s="26"/>
      <c r="F47" s="24"/>
      <c r="G47" s="33"/>
      <c r="H47" s="21"/>
      <c r="I47" s="22"/>
      <c r="J47" s="23"/>
      <c r="K47" s="69"/>
      <c r="L47" s="54"/>
    </row>
    <row r="48" spans="1:12" x14ac:dyDescent="0.3">
      <c r="A48" s="9"/>
      <c r="B48" s="5" t="s">
        <v>92</v>
      </c>
      <c r="C48" s="26"/>
      <c r="D48" s="42"/>
      <c r="E48" s="26"/>
      <c r="F48" s="26">
        <v>25000</v>
      </c>
      <c r="G48" s="26">
        <v>51700</v>
      </c>
      <c r="H48" s="21"/>
      <c r="I48" s="22"/>
      <c r="J48" s="23"/>
      <c r="K48" s="69"/>
      <c r="L48" s="54"/>
    </row>
    <row r="49" spans="1:12" ht="19.5" thickBot="1" x14ac:dyDescent="0.35">
      <c r="A49" s="9"/>
      <c r="B49" s="7" t="s">
        <v>37</v>
      </c>
      <c r="C49" s="38">
        <f t="shared" ref="C49" si="9">C6+C17+C20+C24+C31+C38+C41+C45+C15</f>
        <v>2389147.33</v>
      </c>
      <c r="D49" s="38">
        <f>D6+D17+D20+D24+D31+D38+D41+D45+D15+D29</f>
        <v>2383524.87</v>
      </c>
      <c r="E49" s="38">
        <f>E6+E17+E20+E24+E31+E38+E41+E45+E15</f>
        <v>2158391.5999999996</v>
      </c>
      <c r="F49" s="38">
        <f>F6+F17+F20+F24+F31+F38+F41+F45+F15+F48</f>
        <v>1937916</v>
      </c>
      <c r="G49" s="38">
        <f>G6+G17+G20+G24+G31+G38+G41+G45+G15+G48</f>
        <v>1952400</v>
      </c>
      <c r="H49" s="21">
        <f t="shared" si="0"/>
        <v>-230755.73000000045</v>
      </c>
      <c r="I49" s="22">
        <f t="shared" si="1"/>
        <v>90.341502715112981</v>
      </c>
      <c r="J49" s="23">
        <f t="shared" si="2"/>
        <v>-225133.27000000048</v>
      </c>
      <c r="K49" s="43">
        <f t="shared" si="3"/>
        <v>90.554607890455927</v>
      </c>
      <c r="L49" s="66"/>
    </row>
    <row r="50" spans="1:12" x14ac:dyDescent="0.3">
      <c r="B50" s="3"/>
      <c r="C50" s="2"/>
    </row>
    <row r="51" spans="1:12" x14ac:dyDescent="0.3">
      <c r="B51" s="80"/>
      <c r="C51" s="80"/>
    </row>
  </sheetData>
  <mergeCells count="10">
    <mergeCell ref="L3:L4"/>
    <mergeCell ref="B1:N1"/>
    <mergeCell ref="B51:C51"/>
    <mergeCell ref="J3:K3"/>
    <mergeCell ref="H3:I3"/>
    <mergeCell ref="C3:C4"/>
    <mergeCell ref="D3:D4"/>
    <mergeCell ref="E3:E4"/>
    <mergeCell ref="F3:F4"/>
    <mergeCell ref="G3:G4"/>
  </mergeCells>
  <pageMargins left="0" right="0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разделы22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2022-11-15T07:00:32Z</dcterms:modified>
</cp:coreProperties>
</file>